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T CHASTRE_2021" sheetId="1" state="visible" r:id="rId2"/>
    <sheet name="Feuil1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<sst xmlns="http://schemas.openxmlformats.org/spreadsheetml/2006/main" count="21" uniqueCount="21">
  <si>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Quantités</t>
  </si>
  <si>
    <t xml:space="preserve">Taxe avant 2021</t>
  </si>
  <si>
    <t xml:space="preserve">balises 2021</t>
  </si>
  <si>
    <t xml:space="preserve">Taxe 2021</t>
  </si>
  <si>
    <t xml:space="preserve">kg OM</t>
  </si>
  <si>
    <t xml:space="preserve">levées OM</t>
  </si>
  <si>
    <t xml:space="preserve">kg organique</t>
  </si>
  <si>
    <t xml:space="preserve">levées organique</t>
  </si>
  <si>
    <t xml:space="preserve">nbre de personnes</t>
  </si>
  <si>
    <t xml:space="preserve">forfait</t>
  </si>
  <si>
    <t xml:space="preserve">TOTAL</t>
  </si>
  <si>
    <t xml:space="preserve">            Pour utiliser ce comparateur, changez les chiffres dans la colonne B avec vos propres données ou celles que vous voulez tester</t>
  </si>
  <si>
    <t xml:space="preserve">            Vous trouverez vos propres productions de déchets sur le site : </t>
  </si>
  <si>
    <t xml:space="preserve">https://inbw.monconteneur.be/</t>
  </si>
  <si>
    <t xml:space="preserve">                                                                                                   anciennement : </t>
  </si>
  <si>
    <t xml:space="preserve">http://ibw.monconteneur.be/main</t>
  </si>
  <si>
    <t xml:space="preserve">N pers ménage</t>
  </si>
  <si>
    <t xml:space="preserve">Chastre 2020</t>
  </si>
  <si>
    <t xml:space="preserve">Chastre 2021</t>
  </si>
  <si>
    <t xml:space="preserve">Gembloux 2020</t>
  </si>
  <si>
    <t xml:space="preserve">GBX/CHA2021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</si>
</sst>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"/>
    <numFmt numFmtId="166" formatCode="0.00\ 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rgb="FFF79646"/>
        <bgColor rgb="FFFF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right" vertical="top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2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6" fontId="0" fillId="0" borderId="1" xfId="0" applyFont="fals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bw.monconteneur.be/" TargetMode="External"/><Relationship Id="rId2" Type="http://schemas.openxmlformats.org/officeDocument/2006/relationships/hyperlink" Target="http://ibw.monconteneur.be/mai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4.5" zeroHeight="false" outlineLevelRow="0" outlineLevelCol="0"/>
  <cols>
    <col collapsed="false" customWidth="true" hidden="false" outlineLevel="0" max="1" min="1" style="0" width="17"/>
    <col collapsed="false" customWidth="true" hidden="false" outlineLevel="0" max="2" min="2" style="1" width="9.09"/>
    <col collapsed="false" customWidth="true" hidden="false" outlineLevel="0" max="3" min="3" style="1" width="16.9"/>
    <col collapsed="false" customWidth="true" hidden="false" outlineLevel="0" max="4" min="4" style="1" width="15.36"/>
    <col collapsed="false" customWidth="true" hidden="false" outlineLevel="0" max="6" min="5" style="1" width="11.54"/>
    <col collapsed="false" customWidth="true" hidden="false" outlineLevel="0" max="1025" min="7" style="0" width="10.53"/>
  </cols>
  <sheetData>
    <row r="1" s="2" customFormat="true" ht="14.5" hidden="false" customHeight="false" outlineLevel="0" collapsed="false">
      <c r="B1" s="3" t="s">
        <v>0</v>
      </c>
      <c r="C1" s="3"/>
      <c r="D1" s="3" t="s">
        <v>1</v>
      </c>
      <c r="E1" s="3" t="s">
        <v>2</v>
      </c>
      <c r="F1" s="3" t="s">
        <v>3</v>
      </c>
    </row>
    <row r="2" customFormat="false" ht="14.5" hidden="false" customHeight="false" outlineLevel="0" collapsed="false">
      <c r="A2" s="4" t="s">
        <v>4</v>
      </c>
      <c r="B2" s="5" t="n">
        <v>160</v>
      </c>
      <c r="C2" s="6" t="n">
        <f aca="false">$B$6*60</f>
        <v>240</v>
      </c>
      <c r="D2" s="7" t="n">
        <f aca="false">IF($B$2&gt;C$2,IF($B$2&gt;C$6, ($B$2-C$6)*0.25+ (C$6-C$2)*0.15, ($B$2-C$2)*0.15),0)</f>
        <v>0</v>
      </c>
      <c r="E2" s="6" t="n">
        <f aca="false">$B$6*40</f>
        <v>160</v>
      </c>
      <c r="F2" s="7" t="n">
        <f aca="false">IF($B$2&gt;E$2,IF($B$2&gt;E$6, ($B$2-E$6)*0.45+ (E$6-E$2)*0.3, ($B$2-E$2)*0.3),0)</f>
        <v>0</v>
      </c>
    </row>
    <row r="3" customFormat="false" ht="14.5" hidden="false" customHeight="false" outlineLevel="0" collapsed="false">
      <c r="A3" s="4" t="s">
        <v>5</v>
      </c>
      <c r="B3" s="5" t="n">
        <v>12</v>
      </c>
      <c r="C3" s="6" t="n">
        <v>12</v>
      </c>
      <c r="D3" s="7" t="n">
        <f aca="false">IF($B$3&gt;C$3,($B$3-C$3)*1.15,0)</f>
        <v>0</v>
      </c>
      <c r="E3" s="6" t="n">
        <v>12</v>
      </c>
      <c r="F3" s="7" t="n">
        <f aca="false">IF($B$3&gt;E$3,($B$3-E$3)*1.15,0)</f>
        <v>0</v>
      </c>
    </row>
    <row r="4" customFormat="false" ht="14.5" hidden="false" customHeight="false" outlineLevel="0" collapsed="false">
      <c r="A4" s="4" t="s">
        <v>6</v>
      </c>
      <c r="B4" s="5" t="n">
        <v>160</v>
      </c>
      <c r="C4" s="6" t="n">
        <f aca="false">40*$B$6</f>
        <v>160</v>
      </c>
      <c r="D4" s="7" t="n">
        <f aca="false">IF($B$4&gt;C$4, ($B$4-C$4)*0.07,0)</f>
        <v>0</v>
      </c>
      <c r="E4" s="6" t="n">
        <f aca="false">40*$B$6</f>
        <v>160</v>
      </c>
      <c r="F4" s="7" t="n">
        <f aca="false">IF($B$4&gt;E$4, ($B$4-E$4)*0.1,0)</f>
        <v>0</v>
      </c>
    </row>
    <row r="5" customFormat="false" ht="14.5" hidden="false" customHeight="false" outlineLevel="0" collapsed="false">
      <c r="A5" s="4" t="s">
        <v>7</v>
      </c>
      <c r="B5" s="5" t="n">
        <v>18</v>
      </c>
      <c r="C5" s="6" t="n">
        <v>18</v>
      </c>
      <c r="D5" s="7" t="n">
        <f aca="false">IF($B$5&gt;C$5,($B$5-C$5)*1.15,0)</f>
        <v>0</v>
      </c>
      <c r="E5" s="6" t="n">
        <v>18</v>
      </c>
      <c r="F5" s="7" t="n">
        <f aca="false">IF($B$5&gt;E$5,($B$5-E$5)*1.15,0)</f>
        <v>0</v>
      </c>
    </row>
    <row r="6" customFormat="false" ht="14.5" hidden="false" customHeight="false" outlineLevel="0" collapsed="false">
      <c r="A6" s="4" t="s">
        <v>8</v>
      </c>
      <c r="B6" s="8" t="n">
        <v>4</v>
      </c>
      <c r="C6" s="9" t="n">
        <f aca="false">$B$6*90</f>
        <v>360</v>
      </c>
      <c r="D6" s="7"/>
      <c r="E6" s="9" t="n">
        <f aca="false">$B$6*55</f>
        <v>220</v>
      </c>
      <c r="F6" s="7"/>
    </row>
    <row r="7" customFormat="false" ht="14.5" hidden="false" customHeight="false" outlineLevel="0" collapsed="false">
      <c r="C7" s="6" t="s">
        <v>9</v>
      </c>
      <c r="D7" s="7" t="n">
        <f aca="false">IF(B6=1,75,IF(B6=2,115,IF(B6=3,145,170)))</f>
        <v>170</v>
      </c>
      <c r="E7" s="6"/>
      <c r="F7" s="7" t="n">
        <f aca="false">IF(B6=1,70,IF(B6=2,110,IF(B6=3,140,165)))</f>
        <v>165</v>
      </c>
    </row>
    <row r="8" customFormat="false" ht="14.5" hidden="false" customHeight="false" outlineLevel="0" collapsed="false">
      <c r="C8" s="6"/>
      <c r="D8" s="7"/>
      <c r="E8" s="6"/>
      <c r="F8" s="7"/>
    </row>
    <row r="9" customFormat="false" ht="14.5" hidden="false" customHeight="false" outlineLevel="0" collapsed="false">
      <c r="C9" s="10" t="s">
        <v>10</v>
      </c>
      <c r="D9" s="11" t="n">
        <f aca="false">SUM(D2:D7)</f>
        <v>170</v>
      </c>
      <c r="E9" s="10"/>
      <c r="F9" s="11" t="n">
        <f aca="false">SUM(F2:F7)</f>
        <v>165</v>
      </c>
    </row>
    <row r="11" customFormat="false" ht="14.5" hidden="false" customHeight="false" outlineLevel="0" collapsed="false">
      <c r="A11" s="12" t="s">
        <v>11</v>
      </c>
    </row>
    <row r="13" customFormat="false" ht="14.5" hidden="false" customHeight="false" outlineLevel="0" collapsed="false">
      <c r="A13" s="12" t="s">
        <v>12</v>
      </c>
      <c r="E13" s="13" t="s">
        <v>13</v>
      </c>
    </row>
    <row r="14" customFormat="false" ht="14.5" hidden="false" customHeight="false" outlineLevel="0" collapsed="false">
      <c r="A14" s="0" t="s">
        <v>14</v>
      </c>
      <c r="E14" s="13" t="s">
        <v>15</v>
      </c>
    </row>
  </sheetData>
  <sheetProtection sheet="true" objects="true" scenarios="true" selectLockedCells="true"/>
  <hyperlinks>
    <hyperlink ref="E13" r:id="rId1" display="https://inbw.monconteneur.be/"/>
    <hyperlink ref="E14" r:id="rId2" display="http://ibw.monconteneur.be/main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1" width="13.82"/>
    <col collapsed="false" customWidth="true" hidden="false" outlineLevel="0" max="2" min="2" style="1" width="11.82"/>
    <col collapsed="false" customWidth="true" hidden="false" outlineLevel="0" max="3" min="3" style="1" width="12.9"/>
    <col collapsed="false" customWidth="true" hidden="false" outlineLevel="0" max="4" min="4" style="1" width="15"/>
    <col collapsed="false" customWidth="true" hidden="false" outlineLevel="0" max="5" min="5" style="1" width="13.9"/>
    <col collapsed="false" customWidth="true" hidden="false" outlineLevel="0" max="1025" min="6" style="1" width="10.9"/>
  </cols>
  <sheetData>
    <row r="1" customFormat="false" ht="14.5" hidden="false" customHeight="false" outlineLevel="0" collapsed="false">
      <c r="A1" s="10" t="s">
        <v>16</v>
      </c>
      <c r="B1" s="10" t="s">
        <v>17</v>
      </c>
      <c r="C1" s="10" t="s">
        <v>18</v>
      </c>
      <c r="D1" s="10" t="s">
        <v>19</v>
      </c>
      <c r="E1" s="10" t="s">
        <v>20</v>
      </c>
    </row>
    <row r="2" customFormat="false" ht="14.5" hidden="false" customHeight="false" outlineLevel="0" collapsed="false">
      <c r="A2" s="10" t="n">
        <v>1</v>
      </c>
      <c r="B2" s="7" t="n">
        <v>75</v>
      </c>
      <c r="C2" s="7" t="n">
        <v>70</v>
      </c>
      <c r="D2" s="7" t="n">
        <v>118.1</v>
      </c>
      <c r="E2" s="14" t="n">
        <f aca="false">D2/C2</f>
        <v>1.68714285714286</v>
      </c>
    </row>
    <row r="3" customFormat="false" ht="14.5" hidden="false" customHeight="false" outlineLevel="0" collapsed="false">
      <c r="A3" s="10" t="n">
        <v>2</v>
      </c>
      <c r="B3" s="7" t="n">
        <v>115</v>
      </c>
      <c r="C3" s="7" t="n">
        <v>110</v>
      </c>
      <c r="D3" s="7" t="n">
        <v>148.7</v>
      </c>
      <c r="E3" s="14" t="n">
        <f aca="false">D3/C3</f>
        <v>1.35181818181818</v>
      </c>
    </row>
    <row r="4" customFormat="false" ht="14.5" hidden="false" customHeight="false" outlineLevel="0" collapsed="false">
      <c r="A4" s="10" t="n">
        <v>3</v>
      </c>
      <c r="B4" s="7" t="n">
        <v>145</v>
      </c>
      <c r="C4" s="7" t="n">
        <v>140</v>
      </c>
      <c r="D4" s="7" t="n">
        <v>159.9</v>
      </c>
      <c r="E4" s="14" t="n">
        <f aca="false">D4/C4</f>
        <v>1.14214285714286</v>
      </c>
    </row>
    <row r="5" customFormat="false" ht="14.5" hidden="false" customHeight="false" outlineLevel="0" collapsed="false">
      <c r="A5" s="10" t="n">
        <v>4</v>
      </c>
      <c r="B5" s="7" t="n">
        <v>170</v>
      </c>
      <c r="C5" s="7" t="n">
        <v>165</v>
      </c>
      <c r="D5" s="7" t="n">
        <v>171.1</v>
      </c>
      <c r="E5" s="14" t="n">
        <f aca="false">D5/C5</f>
        <v>1.0369696969697</v>
      </c>
    </row>
    <row r="6" customFormat="false" ht="14.5" hidden="false" customHeight="false" outlineLevel="0" collapsed="false">
      <c r="A6" s="10" t="n">
        <v>5</v>
      </c>
      <c r="B6" s="7" t="n">
        <v>170</v>
      </c>
      <c r="C6" s="7" t="n">
        <v>165</v>
      </c>
      <c r="D6" s="7" t="n">
        <v>182.3</v>
      </c>
      <c r="E6" s="14" t="n">
        <f aca="false">D6/C6</f>
        <v>1.10484848484849</v>
      </c>
    </row>
    <row r="7" customFormat="false" ht="14.5" hidden="false" customHeight="false" outlineLevel="0" collapsed="false">
      <c r="A7" s="10" t="n">
        <v>6</v>
      </c>
      <c r="B7" s="7" t="n">
        <v>170</v>
      </c>
      <c r="C7" s="7" t="n">
        <v>165</v>
      </c>
      <c r="D7" s="7" t="n">
        <v>193.5</v>
      </c>
      <c r="E7" s="14" t="n">
        <f aca="false">D7/C7</f>
        <v>1.17272727272727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2020-11-07T11:38:20Z</dcterms:created>
  <dc:creator>32478573651</dc:creator>
  <dc:description/>
  <dc:language>fr-BE</dc:language>
  <cp:lastModifiedBy>Thierry@henkart.be</cp:lastModifiedBy>
  <dcterms:modified xsi:type="dcterms:W3CDTF">2020-12-26T12:26:19Z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